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150" windowWidth="20640" windowHeight="11760"/>
  </bookViews>
  <sheets>
    <sheet name="Отчет" sheetId="1" r:id="rId1"/>
  </sheets>
  <calcPr calcId="144525"/>
</workbook>
</file>

<file path=xl/calcChain.xml><?xml version="1.0" encoding="utf-8"?>
<calcChain xmlns="http://schemas.openxmlformats.org/spreadsheetml/2006/main">
  <c r="N20" i="1" l="1"/>
  <c r="L20" i="1"/>
  <c r="F20" i="1"/>
  <c r="C20" i="1"/>
  <c r="B20" i="1"/>
  <c r="N19" i="1"/>
  <c r="L19" i="1"/>
  <c r="F19" i="1"/>
  <c r="C19" i="1"/>
  <c r="B19" i="1"/>
  <c r="N18" i="1"/>
  <c r="L18" i="1"/>
  <c r="F18" i="1"/>
  <c r="C18" i="1"/>
  <c r="B18" i="1"/>
  <c r="N17" i="1"/>
  <c r="L17" i="1"/>
  <c r="F17" i="1"/>
  <c r="C17" i="1"/>
  <c r="B17" i="1"/>
  <c r="N16" i="1"/>
  <c r="L16" i="1"/>
  <c r="F16" i="1"/>
  <c r="C16" i="1"/>
  <c r="B16" i="1"/>
  <c r="N15" i="1"/>
  <c r="L15" i="1"/>
  <c r="F15" i="1"/>
  <c r="C15" i="1"/>
  <c r="B15" i="1"/>
  <c r="N14" i="1"/>
  <c r="L14" i="1"/>
  <c r="F14" i="1"/>
  <c r="C14" i="1"/>
  <c r="B14" i="1"/>
  <c r="N13" i="1"/>
  <c r="L13" i="1"/>
  <c r="F13" i="1"/>
  <c r="C13" i="1"/>
  <c r="B13" i="1"/>
  <c r="N12" i="1"/>
  <c r="L12" i="1"/>
  <c r="F12" i="1"/>
  <c r="C12" i="1"/>
  <c r="B12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H10" i="1"/>
  <c r="G10" i="1"/>
  <c r="F10" i="1"/>
  <c r="E10" i="1"/>
  <c r="L9" i="1"/>
  <c r="K9" i="1"/>
  <c r="J9" i="1"/>
  <c r="G9" i="1"/>
  <c r="E9" i="1"/>
  <c r="N8" i="1"/>
  <c r="M8" i="1"/>
  <c r="J8" i="1"/>
  <c r="I8" i="1"/>
  <c r="E8" i="1"/>
  <c r="D8" i="1"/>
  <c r="M7" i="1"/>
  <c r="I7" i="1"/>
  <c r="D7" i="1"/>
  <c r="C7" i="1"/>
  <c r="B7" i="1"/>
  <c r="A7" i="1"/>
</calcChain>
</file>

<file path=xl/sharedStrings.xml><?xml version="1.0" encoding="utf-8"?>
<sst xmlns="http://schemas.openxmlformats.org/spreadsheetml/2006/main" count="15" uniqueCount="10">
  <si>
    <t>Дополнительные выборы депутата Совета народных депутатов Кемеровского муниципального округа первого созыва по одномандатному избирательному округу № 11</t>
  </si>
  <si>
    <t>Округ №11 (№11)</t>
  </si>
  <si>
    <t>В тыс. руб.</t>
  </si>
  <si>
    <t>1</t>
  </si>
  <si>
    <t>1.</t>
  </si>
  <si>
    <t/>
  </si>
  <si>
    <t>2.</t>
  </si>
  <si>
    <t>3.</t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</si>
  <si>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</si>
  <si>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По состоянию на 28.03.2023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</si>
</sst>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topLeftCell="D1" zoomScale="115" zoomScaleNormal="115" workbookViewId="0">
      <selection activeCell="A4" sqref="A4:N4"/>
    </sheetView>
  </sheetViews>
  <sheetFormatPr defaultRowHeight="15" x14ac:dyDescent="0.25"/>
  <cols>
    <col min="1" max="1" width="8" customWidth="1"/>
    <col min="2" max="3" width="12.28515625" customWidth="1"/>
    <col min="4" max="5" width="15.140625" customWidth="1"/>
    <col min="6" max="6" width="9.42578125" customWidth="1"/>
    <col min="7" max="7" width="15.140625" customWidth="1"/>
    <col min="8" max="8" width="5.5703125" customWidth="1"/>
    <col min="9" max="9" width="15.140625" customWidth="1"/>
    <col min="10" max="10" width="12.7109375" customWidth="1"/>
    <col min="11" max="11" width="15.140625" customWidth="1"/>
    <col min="12" max="12" width="9.42578125" customWidth="1"/>
    <col min="13" max="13" width="15.140625" customWidth="1"/>
    <col min="14" max="14" width="18" customWidth="1"/>
    <col min="15" max="15" width="8.85546875" customWidth="1"/>
  </cols>
  <sheetData>
    <row r="1" spans="1:15" ht="14.45" customHeight="1" x14ac:dyDescent="0.25">
      <c r="N1" s="1"/>
    </row>
    <row r="2" spans="1:15" ht="64.5" customHeight="1" x14ac:dyDescent="0.25">
      <c r="A2" s="22" t="s">
        <v>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5" ht="29.45" customHeight="1" x14ac:dyDescent="0.25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 ht="15.75" x14ac:dyDescent="0.25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5" x14ac:dyDescent="0.25">
      <c r="N5" s="3" t="s">
        <v>9</v>
      </c>
    </row>
    <row r="6" spans="1:15" x14ac:dyDescent="0.25">
      <c r="N6" s="3" t="s">
        <v>2</v>
      </c>
    </row>
    <row r="7" spans="1:15" ht="24" customHeight="1" x14ac:dyDescent="0.25">
      <c r="A7" s="19" t="str">
        <f t="shared" ref="A7" si="0">"№
п/п"</f>
        <v>№
п/п</v>
      </c>
      <c r="B7" s="19" t="str">
        <f t="shared" ref="B7" si="1">"Наименование избирательного округа"</f>
        <v>Наименование избирательного округа</v>
      </c>
      <c r="C7" s="19" t="str">
        <f t="shared" ref="C7" si="2">"Фамилия, имя, отчество кандидата"</f>
        <v>Фамилия, имя, отчество кандидата</v>
      </c>
      <c r="D7" s="16" t="str">
        <f t="shared" ref="D7" si="3">"Поступило средств"</f>
        <v>Поступило средств</v>
      </c>
      <c r="E7" s="17"/>
      <c r="F7" s="17"/>
      <c r="G7" s="17"/>
      <c r="H7" s="18"/>
      <c r="I7" s="16" t="str">
        <f t="shared" ref="I7" si="4">"Израсходовано средств"</f>
        <v>Израсходовано средств</v>
      </c>
      <c r="J7" s="17"/>
      <c r="K7" s="17"/>
      <c r="L7" s="18"/>
      <c r="M7" s="16" t="str">
        <f t="shared" ref="M7" si="5">"Возвращено средств"</f>
        <v>Возвращено средств</v>
      </c>
      <c r="N7" s="18"/>
    </row>
    <row r="8" spans="1:15" ht="55.15" customHeight="1" x14ac:dyDescent="0.25">
      <c r="A8" s="20"/>
      <c r="B8" s="20"/>
      <c r="C8" s="20"/>
      <c r="D8" s="19" t="str">
        <f t="shared" ref="D8" si="6">"всего"</f>
        <v>всего</v>
      </c>
      <c r="E8" s="16" t="str">
        <f t="shared" ref="E8" si="7">"из них"</f>
        <v>из них</v>
      </c>
      <c r="F8" s="17"/>
      <c r="G8" s="17"/>
      <c r="H8" s="18"/>
      <c r="I8" s="19" t="str">
        <f t="shared" ref="I8" si="8">"всего"</f>
        <v>всего</v>
      </c>
      <c r="J8" s="16" t="str">
        <f t="shared" ref="J8" si="9">"из них финансовые операции по расходованию средств на сумму, превышающую  500 тыс. рублей"</f>
        <v>из них финансовые операции по расходованию средств на сумму, превышающую  500 тыс. рублей</v>
      </c>
      <c r="K8" s="17"/>
      <c r="L8" s="18"/>
      <c r="M8" s="19" t="str">
        <f t="shared" ref="M8" si="10">"сумма, тыс. руб."</f>
        <v>сумма, тыс. руб.</v>
      </c>
      <c r="N8" s="19" t="str">
        <f t="shared" ref="N8" si="11">"основание возврата"</f>
        <v>основание возврата</v>
      </c>
      <c r="O8" s="2"/>
    </row>
    <row r="9" spans="1:15" ht="70.150000000000006" customHeight="1" x14ac:dyDescent="0.25">
      <c r="A9" s="20"/>
      <c r="B9" s="20"/>
      <c r="C9" s="20"/>
      <c r="D9" s="20"/>
      <c r="E9" s="16" t="str">
        <f t="shared" ref="E9" si="12">"пожертвования от юридических лиц на сумму, превышающую  100 тыс. рублей"</f>
        <v>пожертвования от юридических лиц на сумму, превышающую  100 тыс. рублей</v>
      </c>
      <c r="F9" s="18"/>
      <c r="G9" s="16" t="str">
        <f t="shared" ref="G9" si="13">"пожертвования от граждан на сумму, превышающую  25 тыс. рублей"</f>
        <v>пожертвования от граждан на сумму, превышающую  25 тыс. рублей</v>
      </c>
      <c r="H9" s="18"/>
      <c r="I9" s="20"/>
      <c r="J9" s="19" t="str">
        <f t="shared" ref="J9" si="14">"дата операции"</f>
        <v>дата операции</v>
      </c>
      <c r="K9" s="19" t="str">
        <f t="shared" ref="K9" si="15">"сумма, тыс. руб."</f>
        <v>сумма, тыс. руб.</v>
      </c>
      <c r="L9" s="19" t="str">
        <f t="shared" ref="L9" si="16">"назначение платежа"</f>
        <v>назначение платежа</v>
      </c>
      <c r="M9" s="20"/>
      <c r="N9" s="20"/>
      <c r="O9" s="2"/>
    </row>
    <row r="10" spans="1:15" ht="72" customHeight="1" x14ac:dyDescent="0.25">
      <c r="A10" s="21"/>
      <c r="B10" s="21"/>
      <c r="C10" s="21"/>
      <c r="D10" s="21"/>
      <c r="E10" s="4" t="str">
        <f>"сумма, тыс. руб."</f>
        <v>сумма, тыс. руб.</v>
      </c>
      <c r="F10" s="4" t="str">
        <f>"наименование юридического лица"</f>
        <v>наименование юридического лица</v>
      </c>
      <c r="G10" s="4" t="str">
        <f>"сумма, тыс. руб."</f>
        <v>сумма, тыс. руб.</v>
      </c>
      <c r="H10" s="4" t="str">
        <f>"кол-во граждан"</f>
        <v>кол-во граждан</v>
      </c>
      <c r="I10" s="21"/>
      <c r="J10" s="21"/>
      <c r="K10" s="21"/>
      <c r="L10" s="21"/>
      <c r="M10" s="21"/>
      <c r="N10" s="21"/>
      <c r="O10" s="2"/>
    </row>
    <row r="11" spans="1:15" x14ac:dyDescent="0.25">
      <c r="A11" s="6" t="s">
        <v>3</v>
      </c>
      <c r="B11" s="4" t="str">
        <f>"2"</f>
        <v>2</v>
      </c>
      <c r="C11" s="4" t="str">
        <f>"3"</f>
        <v>3</v>
      </c>
      <c r="D11" s="4" t="str">
        <f>"4"</f>
        <v>4</v>
      </c>
      <c r="E11" s="4" t="str">
        <f>"5"</f>
        <v>5</v>
      </c>
      <c r="F11" s="4" t="str">
        <f>"6"</f>
        <v>6</v>
      </c>
      <c r="G11" s="4" t="str">
        <f>"7"</f>
        <v>7</v>
      </c>
      <c r="H11" s="4" t="str">
        <f>"8"</f>
        <v>8</v>
      </c>
      <c r="I11" s="4" t="str">
        <f>"9"</f>
        <v>9</v>
      </c>
      <c r="J11" s="4" t="str">
        <f>"10"</f>
        <v>10</v>
      </c>
      <c r="K11" s="4" t="str">
        <f>"11"</f>
        <v>11</v>
      </c>
      <c r="L11" s="4" t="str">
        <f>"12"</f>
        <v>12</v>
      </c>
      <c r="M11" s="4" t="str">
        <f>"13"</f>
        <v>13</v>
      </c>
      <c r="N11" s="4" t="str">
        <f>"14"</f>
        <v>14</v>
      </c>
      <c r="O11" s="2"/>
    </row>
    <row r="12" spans="1:15" ht="57.6" customHeight="1" x14ac:dyDescent="0.25">
      <c r="A12" s="7" t="s">
        <v>4</v>
      </c>
      <c r="B12" s="8" t="str">
        <f>"Округ №11 (№ 11)"</f>
        <v>Округ №11 (№ 11)</v>
      </c>
      <c r="C12" s="8" t="str">
        <f>"Михайлова Светлана Михайловна"</f>
        <v>Михайлова Светлана Михайловна</v>
      </c>
      <c r="D12" s="9">
        <v>6.25</v>
      </c>
      <c r="E12" s="9"/>
      <c r="F12" s="8" t="str">
        <f>""</f>
        <v/>
      </c>
      <c r="G12" s="9"/>
      <c r="H12" s="10"/>
      <c r="I12" s="9">
        <v>6.25</v>
      </c>
      <c r="J12" s="11"/>
      <c r="K12" s="9"/>
      <c r="L12" s="8" t="str">
        <f>""</f>
        <v/>
      </c>
      <c r="M12" s="9"/>
      <c r="N12" s="8" t="str">
        <f>""</f>
        <v/>
      </c>
      <c r="O12" s="5"/>
    </row>
    <row r="13" spans="1:15" ht="28.9" customHeight="1" x14ac:dyDescent="0.25">
      <c r="A13" s="6" t="s">
        <v>5</v>
      </c>
      <c r="B13" s="12" t="str">
        <f>""</f>
        <v/>
      </c>
      <c r="C13" s="12" t="str">
        <f>"Итого по кандидату"</f>
        <v>Итого по кандидату</v>
      </c>
      <c r="D13" s="13">
        <v>6.25</v>
      </c>
      <c r="E13" s="13">
        <v>0</v>
      </c>
      <c r="F13" s="12" t="str">
        <f>""</f>
        <v/>
      </c>
      <c r="G13" s="13">
        <v>0</v>
      </c>
      <c r="H13" s="14"/>
      <c r="I13" s="13">
        <v>6.25</v>
      </c>
      <c r="J13" s="15"/>
      <c r="K13" s="13">
        <v>0</v>
      </c>
      <c r="L13" s="12" t="str">
        <f>""</f>
        <v/>
      </c>
      <c r="M13" s="13">
        <v>0</v>
      </c>
      <c r="N13" s="12" t="str">
        <f>""</f>
        <v/>
      </c>
      <c r="O13" s="5"/>
    </row>
    <row r="14" spans="1:15" ht="129.6" customHeight="1" x14ac:dyDescent="0.25">
      <c r="A14" s="7" t="s">
        <v>6</v>
      </c>
      <c r="B14" s="8" t="str">
        <f>"Округ №11 (№ 11)"</f>
        <v>Округ №11 (№ 11)</v>
      </c>
      <c r="C14" s="8" t="str">
        <f>"Мухин Алексей Евгеньевич"</f>
        <v>Мухин Алексей Евгеньевич</v>
      </c>
      <c r="D14" s="9">
        <v>0.4</v>
      </c>
      <c r="E14" s="9"/>
      <c r="F14" s="8" t="str">
        <f>""</f>
        <v/>
      </c>
      <c r="G14" s="9"/>
      <c r="H14" s="10"/>
      <c r="I14" s="9">
        <v>0.11</v>
      </c>
      <c r="J14" s="11"/>
      <c r="K14" s="9"/>
      <c r="L14" s="8" t="str">
        <f>""</f>
        <v/>
      </c>
      <c r="M14" s="9">
        <v>0.28999999999999998</v>
      </c>
      <c r="N14" s="8" t="str">
        <f>"Возврат из избирательного фонда  собственных средств, поступивших в установленном порядке, кандидату"</f>
        <v>Возврат из избирательного фонда  собственных средств, поступивших в установленном порядке, кандидату</v>
      </c>
      <c r="O14" s="5"/>
    </row>
    <row r="15" spans="1:15" ht="28.9" customHeight="1" x14ac:dyDescent="0.25">
      <c r="A15" s="6" t="s">
        <v>5</v>
      </c>
      <c r="B15" s="12" t="str">
        <f>""</f>
        <v/>
      </c>
      <c r="C15" s="12" t="str">
        <f>"Итого по кандидату"</f>
        <v>Итого по кандидату</v>
      </c>
      <c r="D15" s="13">
        <v>0.4</v>
      </c>
      <c r="E15" s="13">
        <v>0</v>
      </c>
      <c r="F15" s="12" t="str">
        <f>""</f>
        <v/>
      </c>
      <c r="G15" s="13">
        <v>0</v>
      </c>
      <c r="H15" s="14"/>
      <c r="I15" s="13">
        <v>0.11</v>
      </c>
      <c r="J15" s="15"/>
      <c r="K15" s="13">
        <v>0</v>
      </c>
      <c r="L15" s="12" t="str">
        <f>""</f>
        <v/>
      </c>
      <c r="M15" s="13">
        <v>0.28999999999999998</v>
      </c>
      <c r="N15" s="12" t="str">
        <f>""</f>
        <v/>
      </c>
      <c r="O15" s="5"/>
    </row>
    <row r="16" spans="1:15" ht="158.44999999999999" customHeight="1" x14ac:dyDescent="0.25">
      <c r="A16" s="7" t="s">
        <v>7</v>
      </c>
      <c r="B16" s="8" t="str">
        <f>"Округ №11 (№ 11)"</f>
        <v>Округ №11 (№ 11)</v>
      </c>
      <c r="C16" s="8" t="str">
        <f>"Пахаруков Василий Михайлович"</f>
        <v>Пахаруков Василий Михайлович</v>
      </c>
      <c r="D16" s="9">
        <v>6</v>
      </c>
      <c r="E16" s="9"/>
      <c r="F16" s="8" t="str">
        <f>""</f>
        <v/>
      </c>
      <c r="G16" s="9"/>
      <c r="H16" s="10"/>
      <c r="I16" s="9">
        <v>3.58</v>
      </c>
      <c r="J16" s="11"/>
      <c r="K16" s="9"/>
      <c r="L16" s="8" t="str">
        <f>""</f>
        <v/>
      </c>
      <c r="M16" s="9">
        <v>2.42</v>
      </c>
      <c r="N16" s="8" t="str">
        <f>"Возврат неизрасходованных денежных средств избирательного фонда кандидату пропорционально перечисленным им в избирательный фонд средствам"</f>
        <v>Возврат неизрасходованных денежных средств избирательного фонда кандидату пропорционально перечисленным им в избирательный фонд средствам</v>
      </c>
      <c r="O16" s="5"/>
    </row>
    <row r="17" spans="1:15" ht="28.9" customHeight="1" x14ac:dyDescent="0.25">
      <c r="A17" s="6" t="s">
        <v>5</v>
      </c>
      <c r="B17" s="12" t="str">
        <f>""</f>
        <v/>
      </c>
      <c r="C17" s="12" t="str">
        <f>"Итого по кандидату"</f>
        <v>Итого по кандидату</v>
      </c>
      <c r="D17" s="13">
        <v>6</v>
      </c>
      <c r="E17" s="13">
        <v>0</v>
      </c>
      <c r="F17" s="12" t="str">
        <f>""</f>
        <v/>
      </c>
      <c r="G17" s="13">
        <v>0</v>
      </c>
      <c r="H17" s="14"/>
      <c r="I17" s="13">
        <v>3.58</v>
      </c>
      <c r="J17" s="15"/>
      <c r="K17" s="13">
        <v>0</v>
      </c>
      <c r="L17" s="12" t="str">
        <f>""</f>
        <v/>
      </c>
      <c r="M17" s="13">
        <v>2.42</v>
      </c>
      <c r="N17" s="12" t="str">
        <f>""</f>
        <v/>
      </c>
      <c r="O17" s="5"/>
    </row>
    <row r="18" spans="1:15" ht="43.15" customHeight="1" x14ac:dyDescent="0.25">
      <c r="A18" s="6" t="s">
        <v>5</v>
      </c>
      <c r="B18" s="12" t="str">
        <f>""</f>
        <v/>
      </c>
      <c r="C18" s="12" t="str">
        <f>"Округ №11 (№ 11), всего"</f>
        <v>Округ №11 (№ 11), всего</v>
      </c>
      <c r="D18" s="13">
        <v>12.65</v>
      </c>
      <c r="E18" s="13">
        <v>0</v>
      </c>
      <c r="F18" s="12" t="str">
        <f>""</f>
        <v/>
      </c>
      <c r="G18" s="13">
        <v>0</v>
      </c>
      <c r="H18" s="14"/>
      <c r="I18" s="13">
        <v>9.94</v>
      </c>
      <c r="J18" s="15"/>
      <c r="K18" s="13">
        <v>0</v>
      </c>
      <c r="L18" s="12" t="str">
        <f>""</f>
        <v/>
      </c>
      <c r="M18" s="13">
        <v>2.71</v>
      </c>
      <c r="N18" s="12" t="str">
        <f>""</f>
        <v/>
      </c>
      <c r="O18" s="5"/>
    </row>
    <row r="19" spans="1:15" ht="28.9" customHeight="1" x14ac:dyDescent="0.25">
      <c r="A19" s="6" t="s">
        <v>5</v>
      </c>
      <c r="B19" s="12" t="str">
        <f>""</f>
        <v/>
      </c>
      <c r="C19" s="12" t="str">
        <f>"Субъект РФ (), всего"</f>
        <v>Субъект РФ (), всего</v>
      </c>
      <c r="D19" s="13">
        <v>12.65</v>
      </c>
      <c r="E19" s="13">
        <v>0</v>
      </c>
      <c r="F19" s="12" t="str">
        <f>""</f>
        <v/>
      </c>
      <c r="G19" s="13">
        <v>0</v>
      </c>
      <c r="H19" s="14"/>
      <c r="I19" s="13">
        <v>9.94</v>
      </c>
      <c r="J19" s="15"/>
      <c r="K19" s="13">
        <v>0</v>
      </c>
      <c r="L19" s="12" t="str">
        <f>""</f>
        <v/>
      </c>
      <c r="M19" s="13">
        <v>2.71</v>
      </c>
      <c r="N19" s="12" t="str">
        <f>""</f>
        <v/>
      </c>
      <c r="O19" s="5"/>
    </row>
    <row r="20" spans="1:15" x14ac:dyDescent="0.25">
      <c r="A20" s="6" t="s">
        <v>5</v>
      </c>
      <c r="B20" s="12" t="str">
        <f>""</f>
        <v/>
      </c>
      <c r="C20" s="12" t="str">
        <f>"Итого"</f>
        <v>Итого</v>
      </c>
      <c r="D20" s="13">
        <v>12.65</v>
      </c>
      <c r="E20" s="13">
        <v>0</v>
      </c>
      <c r="F20" s="12" t="str">
        <f>""</f>
        <v/>
      </c>
      <c r="G20" s="13">
        <v>0</v>
      </c>
      <c r="H20" s="14">
        <v>0</v>
      </c>
      <c r="I20" s="13">
        <v>9.94</v>
      </c>
      <c r="J20" s="15"/>
      <c r="K20" s="13">
        <v>0</v>
      </c>
      <c r="L20" s="12" t="str">
        <f>""</f>
        <v/>
      </c>
      <c r="M20" s="13">
        <v>2.71</v>
      </c>
      <c r="N20" s="12" t="str">
        <f>""</f>
        <v/>
      </c>
      <c r="O20" s="5"/>
    </row>
    <row r="21" spans="1:15" x14ac:dyDescent="0.25">
      <c r="O21" s="5"/>
    </row>
  </sheetData>
  <mergeCells count="20">
    <mergeCell ref="A2:N2"/>
    <mergeCell ref="A3:N3"/>
    <mergeCell ref="A4:N4"/>
    <mergeCell ref="A7:A10"/>
    <mergeCell ref="B7:B10"/>
    <mergeCell ref="C7:C10"/>
    <mergeCell ref="D7:H7"/>
    <mergeCell ref="I7:L7"/>
    <mergeCell ref="M7:N7"/>
    <mergeCell ref="D8:D10"/>
    <mergeCell ref="E8:H8"/>
    <mergeCell ref="I8:I10"/>
    <mergeCell ref="J8:L8"/>
    <mergeCell ref="M8:M10"/>
    <mergeCell ref="N8:N10"/>
    <mergeCell ref="E9:F9"/>
    <mergeCell ref="G9:H9"/>
    <mergeCell ref="J9:J10"/>
    <mergeCell ref="K9:K10"/>
    <mergeCell ref="L9:L10"/>
  </mergeCells>
  <pageMargins left="0.35433070866141736" right="0.15748031496062992" top="0.15748031496062992" bottom="0.15748031496062992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1</cp:lastModifiedBy>
  <cp:lastPrinted>2023-03-28T09:58:03Z</cp:lastPrinted>
  <dcterms:created xsi:type="dcterms:W3CDTF">2023-03-28T09:57:30Z</dcterms:created>
  <dcterms:modified xsi:type="dcterms:W3CDTF">2023-03-28T13:15:56Z</dcterms:modified>
</cp:coreProperties>
</file>