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N18" i="1"/>
  <c r="L18"/>
  <c r="F18"/>
  <c r="C18"/>
  <c r="B18"/>
  <c r="N17"/>
  <c r="L17"/>
  <c r="F17"/>
  <c r="C17"/>
  <c r="B17"/>
  <c r="N16"/>
  <c r="L16"/>
  <c r="F16"/>
  <c r="C16"/>
  <c r="B16"/>
  <c r="N15"/>
  <c r="L15"/>
  <c r="F15"/>
  <c r="C15"/>
  <c r="B15"/>
  <c r="N14"/>
  <c r="L14"/>
  <c r="F14"/>
  <c r="C14"/>
  <c r="B14"/>
  <c r="N13"/>
  <c r="L13"/>
  <c r="F13"/>
  <c r="C13"/>
  <c r="B13"/>
  <c r="N12"/>
  <c r="L12"/>
  <c r="F12"/>
  <c r="C12"/>
  <c r="B12"/>
  <c r="N11"/>
  <c r="L11"/>
  <c r="F11"/>
  <c r="C11"/>
  <c r="B11"/>
  <c r="N10"/>
  <c r="M10"/>
  <c r="L10"/>
  <c r="K10"/>
  <c r="J10"/>
  <c r="I10"/>
  <c r="H10"/>
  <c r="G10"/>
  <c r="F10"/>
  <c r="E10"/>
  <c r="D10"/>
  <c r="C10"/>
  <c r="B10"/>
  <c r="H9"/>
  <c r="G9"/>
  <c r="F9"/>
  <c r="E9"/>
  <c r="L8"/>
  <c r="K8"/>
  <c r="J8"/>
  <c r="G8"/>
  <c r="E8"/>
  <c r="N7"/>
  <c r="M7"/>
  <c r="J7"/>
  <c r="I7"/>
  <c r="E7"/>
  <c r="D7"/>
  <c r="M6"/>
  <c r="I6"/>
  <c r="D6"/>
  <c r="C6"/>
  <c r="B6"/>
  <c r="A6"/>
</calcChain>
</file>

<file path=xl/sharedStrings.xml><?xml version="1.0" encoding="utf-8"?>
<sst xmlns="http://schemas.openxmlformats.org/spreadsheetml/2006/main" count="13" uniqueCount="9">
  <si>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</si>
  <si>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Дополнительные выборы депутата Совета народных депутатов Кемеровского муниципального округа первого созыва по одномандатному избирательному округу № 11</t>
  </si>
  <si>
    <t>По состоянию на 17.02.2023</t>
  </si>
  <si>
    <t>В тыс. руб.</t>
  </si>
  <si>
    <t>1</t>
  </si>
  <si>
    <t>1.</t>
  </si>
  <si>
    <t/>
  </si>
  <si>
    <t>2.</t>
  </si>
  <si>
    <t>3.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</si>
</sst>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9"/>
  <sheetViews>
    <sheetView tabSelected="1" zoomScale="70" zoomScaleNormal="70" workbookViewId="0">
      <selection activeCell="M11" sqref="M11"/>
    </sheetView>
  </sheetViews>
  <sheetFormatPr defaultRowHeight="14.4"/>
  <cols>
    <col min="1" max="1" width="8" customWidth="1"/>
    <col min="2" max="3" width="12.21875" customWidth="1"/>
    <col min="4" max="5" width="15.109375" customWidth="1"/>
    <col min="6" max="6" width="9.44140625" customWidth="1"/>
    <col min="7" max="7" width="15.109375" customWidth="1"/>
    <col min="8" max="8" width="5.5546875" customWidth="1"/>
    <col min="9" max="9" width="15.109375" customWidth="1"/>
    <col min="10" max="10" width="12.77734375" customWidth="1"/>
    <col min="11" max="11" width="15.109375" customWidth="1"/>
    <col min="12" max="12" width="9.44140625" customWidth="1"/>
    <col min="13" max="13" width="15.109375" customWidth="1"/>
    <col min="14" max="14" width="18" customWidth="1"/>
    <col min="15" max="15" width="8.88671875" customWidth="1"/>
  </cols>
  <sheetData>
    <row r="1" spans="1:15" ht="14.4" customHeight="1">
      <c r="N1" s="1"/>
    </row>
    <row r="2" spans="1:15" ht="69" customHeight="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5.6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>
      <c r="N4" s="5" t="s">
        <v>2</v>
      </c>
    </row>
    <row r="5" spans="1:15">
      <c r="N5" s="5" t="s">
        <v>3</v>
      </c>
    </row>
    <row r="6" spans="1:15" ht="24" customHeight="1">
      <c r="A6" s="6" t="str">
        <f t="shared" ref="A6:A9" si="0">"№
п/п"</f>
        <v>№
п/п</v>
      </c>
      <c r="B6" s="6" t="str">
        <f t="shared" ref="B6:B9" si="1">"Наименование территории"</f>
        <v>Наименование территории</v>
      </c>
      <c r="C6" s="6" t="str">
        <f t="shared" ref="C6:C9" si="2">"Фамилия, имя, отчество кандидата"</f>
        <v>Фамилия, имя, отчество кандидата</v>
      </c>
      <c r="D6" s="9" t="str">
        <f t="shared" ref="D6:H6" si="3">"Поступило средств"</f>
        <v>Поступило средств</v>
      </c>
      <c r="E6" s="10"/>
      <c r="F6" s="10"/>
      <c r="G6" s="10"/>
      <c r="H6" s="11"/>
      <c r="I6" s="9" t="str">
        <f t="shared" ref="I6:L6" si="4">"Израсходовано средств"</f>
        <v>Израсходовано средств</v>
      </c>
      <c r="J6" s="10"/>
      <c r="K6" s="10"/>
      <c r="L6" s="11"/>
      <c r="M6" s="9" t="str">
        <f t="shared" ref="M6:N6" si="5">"Возвращено средств"</f>
        <v>Возвращено средств</v>
      </c>
      <c r="N6" s="11"/>
    </row>
    <row r="7" spans="1:15" ht="55.05" customHeight="1">
      <c r="A7" s="7"/>
      <c r="B7" s="7"/>
      <c r="C7" s="7"/>
      <c r="D7" s="6" t="str">
        <f t="shared" ref="D7:D9" si="6">"всего"</f>
        <v>всего</v>
      </c>
      <c r="E7" s="9" t="str">
        <f t="shared" ref="E7:H7" si="7">"из них"</f>
        <v>из них</v>
      </c>
      <c r="F7" s="10"/>
      <c r="G7" s="10"/>
      <c r="H7" s="11"/>
      <c r="I7" s="6" t="str">
        <f t="shared" ref="I7:I9" si="8">"всего"</f>
        <v>всего</v>
      </c>
      <c r="J7" s="9" t="str">
        <f t="shared" ref="J7:L7" si="9">"из них финансовые операции по расходованию средств на сумму, превышающую  500 тыс. рублей"</f>
        <v>из них финансовые операции по расходованию средств на сумму, превышающую  500 тыс. рублей</v>
      </c>
      <c r="K7" s="10"/>
      <c r="L7" s="11"/>
      <c r="M7" s="6" t="str">
        <f t="shared" ref="M7:M9" si="10">"сумма, тыс. руб."</f>
        <v>сумма, тыс. руб.</v>
      </c>
      <c r="N7" s="6" t="str">
        <f t="shared" ref="N7:N9" si="11">"основание возврата"</f>
        <v>основание возврата</v>
      </c>
      <c r="O7" s="4"/>
    </row>
    <row r="8" spans="1:15" ht="70.05" customHeight="1">
      <c r="A8" s="7"/>
      <c r="B8" s="7"/>
      <c r="C8" s="7"/>
      <c r="D8" s="7"/>
      <c r="E8" s="9" t="str">
        <f t="shared" ref="E8:F8" si="12">"пожертвования от юридических лиц на сумму, превышающую  100 тыс. рублей"</f>
        <v>пожертвования от юридических лиц на сумму, превышающую  100 тыс. рублей</v>
      </c>
      <c r="F8" s="11"/>
      <c r="G8" s="9" t="str">
        <f t="shared" ref="G8:H8" si="13">"пожертвования от граждан на сумму, превышающую  25 тыс. рублей"</f>
        <v>пожертвования от граждан на сумму, превышающую  25 тыс. рублей</v>
      </c>
      <c r="H8" s="11"/>
      <c r="I8" s="7"/>
      <c r="J8" s="6" t="str">
        <f t="shared" ref="J8:J9" si="14">"дата операции"</f>
        <v>дата операции</v>
      </c>
      <c r="K8" s="6" t="str">
        <f t="shared" ref="K8:K9" si="15">"сумма, тыс. руб."</f>
        <v>сумма, тыс. руб.</v>
      </c>
      <c r="L8" s="6" t="str">
        <f t="shared" ref="L8:L9" si="16">"назначение платежа"</f>
        <v>назначение платежа</v>
      </c>
      <c r="M8" s="7"/>
      <c r="N8" s="7"/>
      <c r="O8" s="4"/>
    </row>
    <row r="9" spans="1:15" ht="72" customHeight="1">
      <c r="A9" s="8"/>
      <c r="B9" s="8"/>
      <c r="C9" s="8"/>
      <c r="D9" s="8"/>
      <c r="E9" s="12" t="str">
        <f>"сумма, тыс. руб."</f>
        <v>сумма, тыс. руб.</v>
      </c>
      <c r="F9" s="12" t="str">
        <f>"наименование юридического лица"</f>
        <v>наименование юридического лица</v>
      </c>
      <c r="G9" s="12" t="str">
        <f>"сумма, тыс. руб."</f>
        <v>сумма, тыс. руб.</v>
      </c>
      <c r="H9" s="12" t="str">
        <f>"кол-во граждан"</f>
        <v>кол-во граждан</v>
      </c>
      <c r="I9" s="8"/>
      <c r="J9" s="8"/>
      <c r="K9" s="8"/>
      <c r="L9" s="8"/>
      <c r="M9" s="8"/>
      <c r="N9" s="8"/>
      <c r="O9" s="4"/>
    </row>
    <row r="10" spans="1:15">
      <c r="A10" s="14" t="s">
        <v>4</v>
      </c>
      <c r="B10" s="12" t="str">
        <f>"2"</f>
        <v>2</v>
      </c>
      <c r="C10" s="12" t="str">
        <f>"3"</f>
        <v>3</v>
      </c>
      <c r="D10" s="12" t="str">
        <f>"4"</f>
        <v>4</v>
      </c>
      <c r="E10" s="12" t="str">
        <f>"5"</f>
        <v>5</v>
      </c>
      <c r="F10" s="12" t="str">
        <f>"6"</f>
        <v>6</v>
      </c>
      <c r="G10" s="12" t="str">
        <f>"7"</f>
        <v>7</v>
      </c>
      <c r="H10" s="12" t="str">
        <f>"8"</f>
        <v>8</v>
      </c>
      <c r="I10" s="12" t="str">
        <f>"9"</f>
        <v>9</v>
      </c>
      <c r="J10" s="12" t="str">
        <f>"10"</f>
        <v>10</v>
      </c>
      <c r="K10" s="12" t="str">
        <f>"11"</f>
        <v>11</v>
      </c>
      <c r="L10" s="12" t="str">
        <f>"12"</f>
        <v>12</v>
      </c>
      <c r="M10" s="12" t="str">
        <f>"13"</f>
        <v>13</v>
      </c>
      <c r="N10" s="12" t="str">
        <f>"14"</f>
        <v>14</v>
      </c>
      <c r="O10" s="4"/>
    </row>
    <row r="11" spans="1:15" ht="57.6" customHeight="1">
      <c r="A11" s="15" t="s">
        <v>5</v>
      </c>
      <c r="B11" s="16" t="str">
        <f>"Округ №11 (№ 11)"</f>
        <v>Округ №11 (№ 11)</v>
      </c>
      <c r="C11" s="16" t="str">
        <f>"Михайлова Светлана Михайловна"</f>
        <v>Михайлова Светлана Михайловна</v>
      </c>
      <c r="D11" s="17">
        <v>6.25</v>
      </c>
      <c r="E11" s="17"/>
      <c r="F11" s="16" t="str">
        <f>""</f>
        <v/>
      </c>
      <c r="G11" s="17"/>
      <c r="H11" s="18"/>
      <c r="I11" s="17">
        <v>6.25</v>
      </c>
      <c r="J11" s="19"/>
      <c r="K11" s="17"/>
      <c r="L11" s="16" t="str">
        <f>""</f>
        <v/>
      </c>
      <c r="M11" s="17"/>
      <c r="N11" s="16" t="str">
        <f>""</f>
        <v/>
      </c>
      <c r="O11" s="13"/>
    </row>
    <row r="12" spans="1:15" ht="28.8" customHeight="1">
      <c r="A12" s="14" t="s">
        <v>6</v>
      </c>
      <c r="B12" s="20" t="str">
        <f>""</f>
        <v/>
      </c>
      <c r="C12" s="20" t="str">
        <f>"Итого по кандидату"</f>
        <v>Итого по кандидату</v>
      </c>
      <c r="D12" s="21">
        <v>6.25</v>
      </c>
      <c r="E12" s="21">
        <v>0</v>
      </c>
      <c r="F12" s="20" t="str">
        <f>""</f>
        <v/>
      </c>
      <c r="G12" s="21">
        <v>0</v>
      </c>
      <c r="H12" s="22"/>
      <c r="I12" s="21">
        <v>6.25</v>
      </c>
      <c r="J12" s="23"/>
      <c r="K12" s="21">
        <v>0</v>
      </c>
      <c r="L12" s="20" t="str">
        <f>""</f>
        <v/>
      </c>
      <c r="M12" s="21">
        <v>0</v>
      </c>
      <c r="N12" s="20" t="str">
        <f>""</f>
        <v/>
      </c>
      <c r="O12" s="13"/>
    </row>
    <row r="13" spans="1:15" ht="43.2" customHeight="1">
      <c r="A13" s="15" t="s">
        <v>7</v>
      </c>
      <c r="B13" s="16" t="str">
        <f>"Округ №11 (№ 11)"</f>
        <v>Округ №11 (№ 11)</v>
      </c>
      <c r="C13" s="16" t="str">
        <f>"Мухин Алексей Евгеньевич"</f>
        <v>Мухин Алексей Евгеньевич</v>
      </c>
      <c r="D13" s="17">
        <v>0.4</v>
      </c>
      <c r="E13" s="17"/>
      <c r="F13" s="16" t="str">
        <f>""</f>
        <v/>
      </c>
      <c r="G13" s="17"/>
      <c r="H13" s="18"/>
      <c r="I13" s="17">
        <v>0.11</v>
      </c>
      <c r="J13" s="19"/>
      <c r="K13" s="17"/>
      <c r="L13" s="16" t="str">
        <f>""</f>
        <v/>
      </c>
      <c r="M13" s="17"/>
      <c r="N13" s="16" t="str">
        <f>""</f>
        <v/>
      </c>
      <c r="O13" s="13"/>
    </row>
    <row r="14" spans="1:15" ht="28.8" customHeight="1">
      <c r="A14" s="14" t="s">
        <v>6</v>
      </c>
      <c r="B14" s="20" t="str">
        <f>""</f>
        <v/>
      </c>
      <c r="C14" s="20" t="str">
        <f>"Итого по кандидату"</f>
        <v>Итого по кандидату</v>
      </c>
      <c r="D14" s="21">
        <v>0.4</v>
      </c>
      <c r="E14" s="21">
        <v>0</v>
      </c>
      <c r="F14" s="20" t="str">
        <f>""</f>
        <v/>
      </c>
      <c r="G14" s="21">
        <v>0</v>
      </c>
      <c r="H14" s="22"/>
      <c r="I14" s="21">
        <v>0.11</v>
      </c>
      <c r="J14" s="23"/>
      <c r="K14" s="21">
        <v>0</v>
      </c>
      <c r="L14" s="20" t="str">
        <f>""</f>
        <v/>
      </c>
      <c r="M14" s="21">
        <v>0</v>
      </c>
      <c r="N14" s="20" t="str">
        <f>""</f>
        <v/>
      </c>
      <c r="O14" s="13"/>
    </row>
    <row r="15" spans="1:15" ht="43.2" customHeight="1">
      <c r="A15" s="15" t="s">
        <v>8</v>
      </c>
      <c r="B15" s="16" t="str">
        <f>"Округ №11 (№ 11)"</f>
        <v>Округ №11 (№ 11)</v>
      </c>
      <c r="C15" s="16" t="str">
        <f>"Пахаруков Василий Михайлович"</f>
        <v>Пахаруков Василий Михайлович</v>
      </c>
      <c r="D15" s="17">
        <v>6</v>
      </c>
      <c r="E15" s="17"/>
      <c r="F15" s="16" t="str">
        <f>""</f>
        <v/>
      </c>
      <c r="G15" s="17"/>
      <c r="H15" s="18"/>
      <c r="I15" s="17">
        <v>0.1</v>
      </c>
      <c r="J15" s="19"/>
      <c r="K15" s="17"/>
      <c r="L15" s="16" t="str">
        <f>""</f>
        <v/>
      </c>
      <c r="M15" s="17"/>
      <c r="N15" s="16" t="str">
        <f>""</f>
        <v/>
      </c>
      <c r="O15" s="13"/>
    </row>
    <row r="16" spans="1:15" ht="28.8" customHeight="1">
      <c r="A16" s="14" t="s">
        <v>6</v>
      </c>
      <c r="B16" s="20" t="str">
        <f>""</f>
        <v/>
      </c>
      <c r="C16" s="20" t="str">
        <f>"Итого по кандидату"</f>
        <v>Итого по кандидату</v>
      </c>
      <c r="D16" s="21">
        <v>6</v>
      </c>
      <c r="E16" s="21">
        <v>0</v>
      </c>
      <c r="F16" s="20" t="str">
        <f>""</f>
        <v/>
      </c>
      <c r="G16" s="21">
        <v>0</v>
      </c>
      <c r="H16" s="22"/>
      <c r="I16" s="21">
        <v>0.1</v>
      </c>
      <c r="J16" s="23"/>
      <c r="K16" s="21">
        <v>0</v>
      </c>
      <c r="L16" s="20" t="str">
        <f>""</f>
        <v/>
      </c>
      <c r="M16" s="21">
        <v>0</v>
      </c>
      <c r="N16" s="20" t="str">
        <f>""</f>
        <v/>
      </c>
      <c r="O16" s="13"/>
    </row>
    <row r="17" spans="1:15" ht="72" customHeight="1">
      <c r="A17" s="14" t="s">
        <v>6</v>
      </c>
      <c r="B17" s="20" t="str">
        <f>""</f>
        <v/>
      </c>
      <c r="C17" s="20" t="str">
        <f>"Избирательный округ (Округ №11 (№ 11)), всего"</f>
        <v>Избирательный округ (Округ №11 (№ 11)), всего</v>
      </c>
      <c r="D17" s="21">
        <v>12.65</v>
      </c>
      <c r="E17" s="21">
        <v>0</v>
      </c>
      <c r="F17" s="20" t="str">
        <f>""</f>
        <v/>
      </c>
      <c r="G17" s="21">
        <v>0</v>
      </c>
      <c r="H17" s="22"/>
      <c r="I17" s="21">
        <v>6.46</v>
      </c>
      <c r="J17" s="23"/>
      <c r="K17" s="21">
        <v>0</v>
      </c>
      <c r="L17" s="20" t="str">
        <f>""</f>
        <v/>
      </c>
      <c r="M17" s="21">
        <v>0</v>
      </c>
      <c r="N17" s="20" t="str">
        <f>""</f>
        <v/>
      </c>
      <c r="O17" s="13"/>
    </row>
    <row r="18" spans="1:15">
      <c r="A18" s="14" t="s">
        <v>6</v>
      </c>
      <c r="B18" s="20" t="str">
        <f>""</f>
        <v/>
      </c>
      <c r="C18" s="20" t="str">
        <f>"Итого"</f>
        <v>Итого</v>
      </c>
      <c r="D18" s="21">
        <v>12.65</v>
      </c>
      <c r="E18" s="21">
        <v>0</v>
      </c>
      <c r="F18" s="20" t="str">
        <f>""</f>
        <v/>
      </c>
      <c r="G18" s="21">
        <v>0</v>
      </c>
      <c r="H18" s="22">
        <v>0</v>
      </c>
      <c r="I18" s="21">
        <v>6.46</v>
      </c>
      <c r="J18" s="23"/>
      <c r="K18" s="21">
        <v>0</v>
      </c>
      <c r="L18" s="20" t="str">
        <f>""</f>
        <v/>
      </c>
      <c r="M18" s="21">
        <v>0</v>
      </c>
      <c r="N18" s="20" t="str">
        <f>""</f>
        <v/>
      </c>
      <c r="O18" s="13"/>
    </row>
    <row r="19" spans="1:15">
      <c r="O19" s="13"/>
    </row>
  </sheetData>
  <mergeCells count="19">
    <mergeCell ref="I7:I9"/>
    <mergeCell ref="J7:L7"/>
    <mergeCell ref="M7:M9"/>
    <mergeCell ref="N7:N9"/>
    <mergeCell ref="E8:F8"/>
    <mergeCell ref="G8:H8"/>
    <mergeCell ref="J8:J9"/>
    <mergeCell ref="K8:K9"/>
    <mergeCell ref="L8:L9"/>
    <mergeCell ref="A2:N2"/>
    <mergeCell ref="A3:N3"/>
    <mergeCell ref="A6:A9"/>
    <mergeCell ref="B6:B9"/>
    <mergeCell ref="C6:C9"/>
    <mergeCell ref="D6:H6"/>
    <mergeCell ref="I6:L6"/>
    <mergeCell ref="M6:N6"/>
    <mergeCell ref="D7:D9"/>
    <mergeCell ref="E7:H7"/>
  </mergeCells>
  <pageMargins left="0.35433070866141736" right="0.15748031496062992" top="0.15748031496062992" bottom="0.15748031496062992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cp:lastPrinted>2023-02-20T05:23:27Z</cp:lastPrinted>
  <dcterms:created xsi:type="dcterms:W3CDTF">2023-02-20T05:22:12Z</dcterms:created>
  <dcterms:modified xsi:type="dcterms:W3CDTF">2023-02-20T05:25:21Z</dcterms:modified>
</cp:coreProperties>
</file>