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1415" windowHeight="11325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N18" i="1" l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<sst xmlns="http://schemas.openxmlformats.org/spreadsheetml/2006/main" count="18" uniqueCount="14">
  <si>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</si>
  <si>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</si>
  <si>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В тыс. руб.</t>
  </si>
  <si>
    <t>1</t>
  </si>
  <si>
    <t>1.</t>
  </si>
  <si>
    <t/>
  </si>
  <si>
    <t>2.</t>
  </si>
  <si>
    <t>3.</t>
  </si>
  <si>
    <t>По состоянию на 27.02.2023</t>
  </si>
  <si>
    <t>Т.Н. Ладнер</t>
  </si>
  <si>
    <t>(подпись, дата)</t>
  </si>
  <si>
    <t>(инициалы, фамилия)</t>
  </si>
  <si>
    <t>комиссии Кемеровского муниципального округа</t>
  </si>
  <si>
    <t>Председатель территориальной избирательной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</si>
</sst>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2" fillId="3" borderId="2" xfId="0" quotePrefix="1" applyNumberFormat="1" applyFont="1" applyFill="1" applyBorder="1" applyAlignment="1">
      <alignment horizontal="center" vertical="center" wrapText="1"/>
    </xf>
    <xf numFmtId="0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0" fontId="0" fillId="0" borderId="0" xfId="0"/>
    <xf numFmtId="49" fontId="8" fillId="0" borderId="0" xfId="0" applyNumberFormat="1" applyFont="1" applyAlignment="1">
      <alignment horizontal="left" vertical="top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right" vertical="center" wrapText="1"/>
    </xf>
    <xf numFmtId="49" fontId="8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B1" zoomScale="85" zoomScaleNormal="85" workbookViewId="0">
      <selection activeCell="C25" sqref="C25"/>
    </sheetView>
  </sheetViews>
  <sheetFormatPr defaultRowHeight="15" x14ac:dyDescent="0.25"/>
  <cols>
    <col min="1" max="1" width="8" customWidth="1"/>
    <col min="2" max="2" width="12.28515625" customWidth="1"/>
    <col min="3" max="3" width="24.42578125" customWidth="1"/>
    <col min="4" max="5" width="15.140625" customWidth="1"/>
    <col min="6" max="6" width="11" customWidth="1"/>
    <col min="7" max="7" width="15.140625" customWidth="1"/>
    <col min="8" max="8" width="8.7109375" customWidth="1"/>
    <col min="9" max="9" width="15.140625" customWidth="1"/>
    <col min="10" max="10" width="12.7109375" customWidth="1"/>
    <col min="11" max="11" width="15.140625" customWidth="1"/>
    <col min="12" max="12" width="9.42578125" customWidth="1"/>
    <col min="13" max="13" width="15.140625" customWidth="1"/>
    <col min="14" max="14" width="18" customWidth="1"/>
    <col min="15" max="15" width="8.85546875" customWidth="1"/>
  </cols>
  <sheetData>
    <row r="1" spans="1:15" ht="14.45" customHeight="1" x14ac:dyDescent="0.25">
      <c r="N1" s="1"/>
    </row>
    <row r="2" spans="1:15" ht="84.6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44.4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x14ac:dyDescent="0.25">
      <c r="N4" s="3" t="s">
        <v>8</v>
      </c>
    </row>
    <row r="5" spans="1:15" x14ac:dyDescent="0.25">
      <c r="N5" s="3" t="s">
        <v>2</v>
      </c>
    </row>
    <row r="6" spans="1:15" ht="24" customHeight="1" x14ac:dyDescent="0.25">
      <c r="A6" s="20" t="str">
        <f t="shared" ref="A6" si="0">"№
п/п"</f>
        <v>№
п/п</v>
      </c>
      <c r="B6" s="20" t="str">
        <f t="shared" ref="B6" si="1">"Наименование территории"</f>
        <v>Наименование территории</v>
      </c>
      <c r="C6" s="20" t="str">
        <f t="shared" ref="C6" si="2">"Фамилия, имя, отчество кандидата"</f>
        <v>Фамилия, имя, отчество кандидата</v>
      </c>
      <c r="D6" s="23" t="str">
        <f t="shared" ref="D6" si="3">"Поступило средств"</f>
        <v>Поступило средств</v>
      </c>
      <c r="E6" s="24"/>
      <c r="F6" s="24"/>
      <c r="G6" s="24"/>
      <c r="H6" s="25"/>
      <c r="I6" s="23" t="str">
        <f t="shared" ref="I6" si="4">"Израсходовано средств"</f>
        <v>Израсходовано средств</v>
      </c>
      <c r="J6" s="24"/>
      <c r="K6" s="24"/>
      <c r="L6" s="25"/>
      <c r="M6" s="23" t="str">
        <f t="shared" ref="M6" si="5">"Возвращено средств"</f>
        <v>Возвращено средств</v>
      </c>
      <c r="N6" s="25"/>
    </row>
    <row r="7" spans="1:15" ht="55.15" customHeight="1" x14ac:dyDescent="0.25">
      <c r="A7" s="21"/>
      <c r="B7" s="21"/>
      <c r="C7" s="21"/>
      <c r="D7" s="20" t="str">
        <f t="shared" ref="D7" si="6">"всего"</f>
        <v>всего</v>
      </c>
      <c r="E7" s="23" t="str">
        <f t="shared" ref="E7" si="7">"из них"</f>
        <v>из них</v>
      </c>
      <c r="F7" s="24"/>
      <c r="G7" s="24"/>
      <c r="H7" s="25"/>
      <c r="I7" s="20" t="str">
        <f t="shared" ref="I7" si="8">"всего"</f>
        <v>всего</v>
      </c>
      <c r="J7" s="23" t="str">
        <f t="shared" ref="J7" si="9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K7" s="24"/>
      <c r="L7" s="25"/>
      <c r="M7" s="20" t="str">
        <f t="shared" ref="M7" si="10">"сумма, тыс. руб."</f>
        <v>сумма, тыс. руб.</v>
      </c>
      <c r="N7" s="20" t="str">
        <f t="shared" ref="N7" si="11">"основание возврата"</f>
        <v>основание возврата</v>
      </c>
      <c r="O7" s="2"/>
    </row>
    <row r="8" spans="1:15" ht="70.150000000000006" customHeight="1" x14ac:dyDescent="0.25">
      <c r="A8" s="21"/>
      <c r="B8" s="21"/>
      <c r="C8" s="21"/>
      <c r="D8" s="21"/>
      <c r="E8" s="23" t="str">
        <f t="shared" ref="E8" si="12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8" s="25"/>
      <c r="G8" s="23" t="str">
        <f t="shared" ref="G8" si="13">"пожертвования от граждан на сумму, превышающую  25 тыс. рублей"</f>
        <v>пожертвования от граждан на сумму, превышающую  25 тыс. рублей</v>
      </c>
      <c r="H8" s="25"/>
      <c r="I8" s="21"/>
      <c r="J8" s="20" t="str">
        <f t="shared" ref="J8" si="14">"дата операции"</f>
        <v>дата операции</v>
      </c>
      <c r="K8" s="20" t="str">
        <f t="shared" ref="K8" si="15">"сумма, тыс. руб."</f>
        <v>сумма, тыс. руб.</v>
      </c>
      <c r="L8" s="20" t="str">
        <f t="shared" ref="L8" si="16">"назначение платежа"</f>
        <v>назначение платежа</v>
      </c>
      <c r="M8" s="21"/>
      <c r="N8" s="21"/>
      <c r="O8" s="2"/>
    </row>
    <row r="9" spans="1:15" ht="80.45" customHeight="1" x14ac:dyDescent="0.25">
      <c r="A9" s="22"/>
      <c r="B9" s="22"/>
      <c r="C9" s="22"/>
      <c r="D9" s="22"/>
      <c r="E9" s="17" t="str">
        <f>"сумма, тыс. руб."</f>
        <v>сумма, тыс. руб.</v>
      </c>
      <c r="F9" s="17" t="str">
        <f>"наименование юридического лица"</f>
        <v>наименование юридического лица</v>
      </c>
      <c r="G9" s="17" t="str">
        <f>"сумма, тыс. руб."</f>
        <v>сумма, тыс. руб.</v>
      </c>
      <c r="H9" s="17" t="str">
        <f>"кол-во граждан"</f>
        <v>кол-во граждан</v>
      </c>
      <c r="I9" s="22"/>
      <c r="J9" s="22"/>
      <c r="K9" s="22"/>
      <c r="L9" s="22"/>
      <c r="M9" s="22"/>
      <c r="N9" s="22"/>
      <c r="O9" s="2"/>
    </row>
    <row r="10" spans="1:15" x14ac:dyDescent="0.25">
      <c r="A10" s="6" t="s">
        <v>3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57.6" customHeight="1" x14ac:dyDescent="0.25">
      <c r="A11" s="7" t="s">
        <v>4</v>
      </c>
      <c r="B11" s="8" t="str">
        <f>"Округ №11 (№ 11)"</f>
        <v>Округ №11 (№ 11)</v>
      </c>
      <c r="C11" s="8" t="str">
        <f>"Михайлова Светлана Михайловна"</f>
        <v>Михайлова Светлана Михайловна</v>
      </c>
      <c r="D11" s="9">
        <v>6.25</v>
      </c>
      <c r="E11" s="9"/>
      <c r="F11" s="8" t="str">
        <f>""</f>
        <v/>
      </c>
      <c r="G11" s="9"/>
      <c r="H11" s="10"/>
      <c r="I11" s="9">
        <v>6.25</v>
      </c>
      <c r="J11" s="11"/>
      <c r="K11" s="9"/>
      <c r="L11" s="8" t="str">
        <f>""</f>
        <v/>
      </c>
      <c r="M11" s="9"/>
      <c r="N11" s="8" t="str">
        <f>""</f>
        <v/>
      </c>
      <c r="O11" s="5"/>
    </row>
    <row r="12" spans="1:15" ht="40.9" customHeight="1" x14ac:dyDescent="0.25">
      <c r="A12" s="12" t="s">
        <v>5</v>
      </c>
      <c r="B12" s="13" t="str">
        <f>""</f>
        <v/>
      </c>
      <c r="C12" s="13" t="str">
        <f>"Итого по кандидату"</f>
        <v>Итого по кандидату</v>
      </c>
      <c r="D12" s="14">
        <v>6.25</v>
      </c>
      <c r="E12" s="14">
        <v>0</v>
      </c>
      <c r="F12" s="13" t="str">
        <f>""</f>
        <v/>
      </c>
      <c r="G12" s="14">
        <v>0</v>
      </c>
      <c r="H12" s="15"/>
      <c r="I12" s="14">
        <v>6.25</v>
      </c>
      <c r="J12" s="16"/>
      <c r="K12" s="14">
        <v>0</v>
      </c>
      <c r="L12" s="13" t="str">
        <f>""</f>
        <v/>
      </c>
      <c r="M12" s="14">
        <v>0</v>
      </c>
      <c r="N12" s="13" t="str">
        <f>""</f>
        <v/>
      </c>
      <c r="O12" s="5"/>
    </row>
    <row r="13" spans="1:15" ht="57.6" customHeight="1" x14ac:dyDescent="0.25">
      <c r="A13" s="7" t="s">
        <v>6</v>
      </c>
      <c r="B13" s="8" t="str">
        <f>"Округ №11 (№ 11)"</f>
        <v>Округ №11 (№ 11)</v>
      </c>
      <c r="C13" s="8" t="str">
        <f>"Мухин Алексей Евгеньевич"</f>
        <v>Мухин Алексей Евгеньевич</v>
      </c>
      <c r="D13" s="9">
        <v>0.4</v>
      </c>
      <c r="E13" s="9"/>
      <c r="F13" s="8" t="str">
        <f>""</f>
        <v/>
      </c>
      <c r="G13" s="9"/>
      <c r="H13" s="10"/>
      <c r="I13" s="9">
        <v>0.11</v>
      </c>
      <c r="J13" s="11"/>
      <c r="K13" s="9"/>
      <c r="L13" s="8" t="str">
        <f>""</f>
        <v/>
      </c>
      <c r="M13" s="9"/>
      <c r="N13" s="8" t="str">
        <f>""</f>
        <v/>
      </c>
      <c r="O13" s="5"/>
    </row>
    <row r="14" spans="1:15" ht="43.15" customHeight="1" x14ac:dyDescent="0.25">
      <c r="A14" s="12" t="s">
        <v>5</v>
      </c>
      <c r="B14" s="13" t="str">
        <f>""</f>
        <v/>
      </c>
      <c r="C14" s="13" t="str">
        <f>"Итого по кандидату"</f>
        <v>Итого по кандидату</v>
      </c>
      <c r="D14" s="14">
        <v>0.4</v>
      </c>
      <c r="E14" s="14">
        <v>0</v>
      </c>
      <c r="F14" s="13" t="str">
        <f>""</f>
        <v/>
      </c>
      <c r="G14" s="14">
        <v>0</v>
      </c>
      <c r="H14" s="15"/>
      <c r="I14" s="14">
        <v>0.11</v>
      </c>
      <c r="J14" s="16"/>
      <c r="K14" s="14">
        <v>0</v>
      </c>
      <c r="L14" s="13" t="str">
        <f>""</f>
        <v/>
      </c>
      <c r="M14" s="14">
        <v>0</v>
      </c>
      <c r="N14" s="13" t="str">
        <f>""</f>
        <v/>
      </c>
      <c r="O14" s="5"/>
    </row>
    <row r="15" spans="1:15" ht="52.9" customHeight="1" x14ac:dyDescent="0.25">
      <c r="A15" s="7" t="s">
        <v>7</v>
      </c>
      <c r="B15" s="8" t="str">
        <f>"Округ №11 (№ 11)"</f>
        <v>Округ №11 (№ 11)</v>
      </c>
      <c r="C15" s="8" t="str">
        <f>"Пахаруков Василий Михайлович"</f>
        <v>Пахаруков Василий Михайлович</v>
      </c>
      <c r="D15" s="9">
        <v>6</v>
      </c>
      <c r="E15" s="9"/>
      <c r="F15" s="8" t="str">
        <f>""</f>
        <v/>
      </c>
      <c r="G15" s="9"/>
      <c r="H15" s="10"/>
      <c r="I15" s="9">
        <v>3.58</v>
      </c>
      <c r="J15" s="11"/>
      <c r="K15" s="9"/>
      <c r="L15" s="8" t="str">
        <f>""</f>
        <v/>
      </c>
      <c r="M15" s="9"/>
      <c r="N15" s="8" t="str">
        <f>""</f>
        <v/>
      </c>
      <c r="O15" s="5"/>
    </row>
    <row r="16" spans="1:15" ht="43.15" customHeight="1" x14ac:dyDescent="0.25">
      <c r="A16" s="12" t="s">
        <v>5</v>
      </c>
      <c r="B16" s="13" t="str">
        <f>""</f>
        <v/>
      </c>
      <c r="C16" s="13" t="str">
        <f>"Итого по кандидату"</f>
        <v>Итого по кандидату</v>
      </c>
      <c r="D16" s="14">
        <v>6</v>
      </c>
      <c r="E16" s="14">
        <v>0</v>
      </c>
      <c r="F16" s="13" t="str">
        <f>""</f>
        <v/>
      </c>
      <c r="G16" s="14">
        <v>0</v>
      </c>
      <c r="H16" s="15"/>
      <c r="I16" s="14">
        <v>3.58</v>
      </c>
      <c r="J16" s="16"/>
      <c r="K16" s="14">
        <v>0</v>
      </c>
      <c r="L16" s="13" t="str">
        <f>""</f>
        <v/>
      </c>
      <c r="M16" s="14">
        <v>0</v>
      </c>
      <c r="N16" s="13" t="str">
        <f>""</f>
        <v/>
      </c>
      <c r="O16" s="5"/>
    </row>
    <row r="17" spans="1:15" ht="72" customHeight="1" x14ac:dyDescent="0.25">
      <c r="A17" s="12" t="s">
        <v>5</v>
      </c>
      <c r="B17" s="13" t="str">
        <f>""</f>
        <v/>
      </c>
      <c r="C17" s="13" t="str">
        <f>"Избирательный округ (Округ №11 (№ 11)), всего"</f>
        <v>Избирательный округ (Округ №11 (№ 11)), всего</v>
      </c>
      <c r="D17" s="14">
        <v>12.65</v>
      </c>
      <c r="E17" s="14">
        <v>0</v>
      </c>
      <c r="F17" s="13" t="str">
        <f>""</f>
        <v/>
      </c>
      <c r="G17" s="14">
        <v>0</v>
      </c>
      <c r="H17" s="15"/>
      <c r="I17" s="14">
        <v>9.94</v>
      </c>
      <c r="J17" s="16"/>
      <c r="K17" s="14">
        <v>0</v>
      </c>
      <c r="L17" s="13" t="str">
        <f>""</f>
        <v/>
      </c>
      <c r="M17" s="14">
        <v>0</v>
      </c>
      <c r="N17" s="13" t="str">
        <f>""</f>
        <v/>
      </c>
      <c r="O17" s="5"/>
    </row>
    <row r="18" spans="1:15" ht="27" customHeight="1" x14ac:dyDescent="0.25">
      <c r="A18" s="12" t="s">
        <v>5</v>
      </c>
      <c r="B18" s="13" t="str">
        <f>""</f>
        <v/>
      </c>
      <c r="C18" s="13" t="str">
        <f>"Итого"</f>
        <v>Итого</v>
      </c>
      <c r="D18" s="14">
        <v>12.65</v>
      </c>
      <c r="E18" s="14">
        <v>0</v>
      </c>
      <c r="F18" s="13" t="str">
        <f>""</f>
        <v/>
      </c>
      <c r="G18" s="14">
        <v>0</v>
      </c>
      <c r="H18" s="15">
        <v>0</v>
      </c>
      <c r="I18" s="14">
        <v>9.94</v>
      </c>
      <c r="J18" s="16"/>
      <c r="K18" s="14">
        <v>0</v>
      </c>
      <c r="L18" s="13" t="str">
        <f>""</f>
        <v/>
      </c>
      <c r="M18" s="14">
        <v>0</v>
      </c>
      <c r="N18" s="13" t="str">
        <f>""</f>
        <v/>
      </c>
      <c r="O18" s="5"/>
    </row>
    <row r="19" spans="1:15" x14ac:dyDescent="0.25">
      <c r="O19" s="5"/>
    </row>
    <row r="21" spans="1:15" x14ac:dyDescent="0.25">
      <c r="B21" s="26" t="s">
        <v>13</v>
      </c>
      <c r="C21" s="26"/>
      <c r="D21" s="26"/>
      <c r="E21" s="26"/>
      <c r="F21" s="27"/>
      <c r="G21" s="29"/>
      <c r="H21" s="29"/>
      <c r="I21" s="29"/>
      <c r="J21" s="27"/>
      <c r="K21" s="27"/>
      <c r="L21" s="31" t="s">
        <v>9</v>
      </c>
      <c r="M21" s="31"/>
      <c r="N21" s="31"/>
    </row>
    <row r="22" spans="1:15" ht="19.5" customHeight="1" x14ac:dyDescent="0.25">
      <c r="B22" s="28" t="s">
        <v>12</v>
      </c>
      <c r="C22" s="28"/>
      <c r="D22" s="28"/>
      <c r="E22" s="28"/>
      <c r="F22" s="27"/>
      <c r="G22" s="30" t="s">
        <v>10</v>
      </c>
      <c r="H22" s="30"/>
      <c r="I22" s="30"/>
      <c r="J22" s="27"/>
      <c r="K22" s="27"/>
      <c r="L22" s="32" t="s">
        <v>11</v>
      </c>
      <c r="M22" s="32"/>
      <c r="N22" s="32"/>
    </row>
  </sheetData>
  <mergeCells count="25">
    <mergeCell ref="J8:J9"/>
    <mergeCell ref="K8:K9"/>
    <mergeCell ref="L8:L9"/>
    <mergeCell ref="B21:E21"/>
    <mergeCell ref="B22:E22"/>
    <mergeCell ref="G21:I21"/>
    <mergeCell ref="G22:I22"/>
    <mergeCell ref="L21:N21"/>
    <mergeCell ref="L22:N22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</mergeCells>
  <pageMargins left="0.35433070866141736" right="0.15748031496062992" top="0.15748031496062992" bottom="0.15748031496062992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Татьяна Алексеева</cp:lastModifiedBy>
  <cp:lastPrinted>2023-03-03T03:47:58Z</cp:lastPrinted>
  <dcterms:created xsi:type="dcterms:W3CDTF">2023-03-03T03:45:20Z</dcterms:created>
  <dcterms:modified xsi:type="dcterms:W3CDTF">2023-03-03T03:43:42Z</dcterms:modified>
</cp:coreProperties>
</file>